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niha jízd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km&quot;"/>
    <numFmt numFmtId="165" formatCode="#,##0&quot; Kč&quot;"/>
  </numFmts>
  <fonts count="10">
    <font>
      <name val="Calibri"/>
      <family val="2"/>
      <color theme="1"/>
      <sz val="11"/>
      <scheme val="minor"/>
    </font>
    <font>
      <name val="Arial"/>
      <b val="1"/>
      <color rgb="000F172A"/>
      <sz val="14"/>
    </font>
    <font>
      <name val="Arial"/>
      <i val="1"/>
      <color rgb="0064748B"/>
      <sz val="9"/>
    </font>
    <font>
      <name val="Arial"/>
      <b val="1"/>
      <color rgb="000F172A"/>
      <sz val="9"/>
    </font>
    <font>
      <name val="Arial"/>
      <color rgb="000F172A"/>
      <sz val="9"/>
    </font>
    <font>
      <name val="Arial"/>
      <b val="1"/>
      <color rgb="00047857"/>
      <sz val="9"/>
    </font>
    <font>
      <name val="Arial"/>
      <b val="1"/>
      <color rgb="00FFFFFF"/>
      <sz val="9"/>
    </font>
    <font>
      <name val="Arial"/>
      <sz val="9"/>
    </font>
    <font>
      <name val="Arial"/>
      <color rgb="0064748B"/>
      <sz val="8"/>
    </font>
    <font>
      <name val="Arial"/>
      <b val="1"/>
      <color rgb="00047857"/>
      <sz val="10"/>
    </font>
  </fonts>
  <fills count="5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0F172A"/>
        <bgColor rgb="000F172A"/>
      </patternFill>
    </fill>
    <fill>
      <patternFill patternType="solid">
        <fgColor rgb="00ECFDF5"/>
        <bgColor rgb="00ECFDF5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F172A"/>
      </top>
      <bottom style="medium">
        <color rgb="000F172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right" vertical="center"/>
    </xf>
    <xf numFmtId="0" fontId="6" fillId="3" borderId="2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3" fontId="7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3" fontId="8" fillId="0" borderId="1" applyAlignment="1" pivotButton="0" quotePrefix="0" xfId="0">
      <alignment horizontal="right" vertical="center"/>
    </xf>
    <xf numFmtId="164" fontId="8" fillId="0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3" fillId="4" borderId="3" applyAlignment="1" pivotButton="0" quotePrefix="0" xfId="0">
      <alignment horizontal="right" vertical="center"/>
    </xf>
    <xf numFmtId="0" fontId="0" fillId="4" borderId="3" pivotButton="0" quotePrefix="0" xfId="0"/>
    <xf numFmtId="164" fontId="3" fillId="4" borderId="3" applyAlignment="1" pivotButton="0" quotePrefix="0" xfId="0">
      <alignment horizontal="right" vertical="center"/>
    </xf>
    <xf numFmtId="165" fontId="9" fillId="4" borderId="3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showGridLines="1"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11" customWidth="1" min="3" max="3"/>
    <col width="16" customWidth="1" min="4" max="4"/>
    <col width="16" customWidth="1" min="5" max="5"/>
    <col width="28" customWidth="1" min="6" max="6"/>
    <col width="15" customWidth="1" min="7" max="7"/>
    <col width="15" customWidth="1" min="8" max="8"/>
    <col width="12" customWidth="1" min="9" max="9"/>
    <col width="12" customWidth="1" min="10" max="10"/>
    <col width="14" customWidth="1" min="11" max="11"/>
  </cols>
  <sheetData>
    <row r="1" ht="28" customHeight="1">
      <c r="A1" s="1" t="inlineStr">
        <is>
          <t>OFICIÁLNÍ DAŇOVÁ KNIHA JÍZD A EVIDENCE PRACOVNÍCH CEST 2026</t>
        </is>
      </c>
    </row>
    <row r="2" ht="18" customHeight="1">
      <c r="A2" s="2" t="inlineStr">
        <is>
          <t>Dle vyhlášky MPSV o cestovních náhradách pro rok 2026 a § 157–158 zákoníku práce (č. 262/2006 Sb.)</t>
        </is>
      </c>
    </row>
    <row r="4" ht="20" customHeight="1">
      <c r="A4" s="3" t="inlineStr">
        <is>
          <t>Vozidlo (SPZ / RZ):</t>
        </is>
      </c>
      <c r="C4" s="4" t="inlineStr">
        <is>
          <t>1AB 2345</t>
        </is>
      </c>
      <c r="E4" s="3" t="inlineStr">
        <is>
          <t>Norma spotřeby dle TP (l/100 km):</t>
        </is>
      </c>
      <c r="G4" s="5" t="n">
        <v>6.5</v>
      </c>
      <c r="I4" s="3" t="inlineStr">
        <is>
          <t>Zdaňovací období:</t>
        </is>
      </c>
      <c r="K4" s="5" t="n">
        <v>2026</v>
      </c>
    </row>
    <row r="5" ht="20" customHeight="1">
      <c r="A5" s="3" t="inlineStr">
        <is>
          <t>Značka a model:</t>
        </is>
      </c>
      <c r="C5" s="4" t="inlineStr">
        <is>
          <t>Škoda Octavia Combi 2.0 TDI</t>
        </is>
      </c>
      <c r="E5" s="3" t="inlineStr">
        <is>
          <t>Základní sazba MPSV 2026 (Kč/km):</t>
        </is>
      </c>
      <c r="G5" s="5" t="n">
        <v>5.9</v>
      </c>
      <c r="I5" s="3" t="inlineStr">
        <is>
          <t>Stav k 1. 1. 2026 (km):</t>
        </is>
      </c>
      <c r="K5" s="5" t="n">
        <v>142300</v>
      </c>
    </row>
    <row r="6" ht="20" customHeight="1">
      <c r="A6" s="3" t="inlineStr">
        <is>
          <t>Řidič / Poplatník:</t>
        </is>
      </c>
      <c r="C6" s="4" t="inlineStr">
        <is>
          <t>Jan Novák (OSVČ)</t>
        </is>
      </c>
      <c r="E6" s="3" t="inlineStr">
        <is>
          <t>Vyhlášková cena paliva MPSV (Kč/l):</t>
        </is>
      </c>
      <c r="G6" s="5" t="n">
        <v>34.7</v>
      </c>
      <c r="I6" s="3" t="inlineStr">
        <is>
          <t>Stav k 31. 12. 2026 (km):</t>
        </is>
      </c>
      <c r="K6" s="5" t="n">
        <v>158800</v>
      </c>
    </row>
    <row r="8" ht="26" customHeight="1">
      <c r="A8" s="6" t="inlineStr">
        <is>
          <t>ID</t>
        </is>
      </c>
      <c r="B8" s="6" t="inlineStr">
        <is>
          <t>Datum</t>
        </is>
      </c>
      <c r="C8" s="6" t="inlineStr">
        <is>
          <t>Čas</t>
        </is>
      </c>
      <c r="D8" s="6" t="inlineStr">
        <is>
          <t>Výchozí místo</t>
        </is>
      </c>
      <c r="E8" s="6" t="inlineStr">
        <is>
          <t>Cíl cesty</t>
        </is>
      </c>
      <c r="F8" s="6" t="inlineStr">
        <is>
          <t>Účel cesty</t>
        </is>
      </c>
      <c r="G8" s="6" t="inlineStr">
        <is>
          <t>Tachometr start</t>
        </is>
      </c>
      <c r="H8" s="6" t="inlineStr">
        <is>
          <t>Tachometr cíl</t>
        </is>
      </c>
      <c r="I8" s="6" t="inlineStr">
        <is>
          <t>Ujeto (km)</t>
        </is>
      </c>
      <c r="J8" s="6" t="inlineStr">
        <is>
          <t>Typ cesty</t>
        </is>
      </c>
      <c r="K8" s="6" t="inlineStr">
        <is>
          <t>Náhrada MPSV</t>
        </is>
      </c>
    </row>
    <row r="9" ht="20" customHeight="1">
      <c r="A9" s="7" t="inlineStr">
        <is>
          <t>TRIP-001</t>
        </is>
      </c>
      <c r="B9" s="7" t="inlineStr">
        <is>
          <t>2026-01-12</t>
        </is>
      </c>
      <c r="C9" s="7" t="inlineStr">
        <is>
          <t>08:00 - 11:30</t>
        </is>
      </c>
      <c r="D9" s="8" t="inlineStr">
        <is>
          <t>Praha</t>
        </is>
      </c>
      <c r="E9" s="8" t="inlineStr">
        <is>
          <t>Brno</t>
        </is>
      </c>
      <c r="F9" s="8" t="inlineStr">
        <is>
          <t>Obchodní jednání s klientem</t>
        </is>
      </c>
      <c r="G9" s="9" t="n">
        <v>142300</v>
      </c>
      <c r="H9" s="9" t="n">
        <v>142505</v>
      </c>
      <c r="I9" s="10">
        <f>H9-G9</f>
        <v/>
      </c>
      <c r="J9" s="7" t="inlineStr">
        <is>
          <t>Služební</t>
        </is>
      </c>
      <c r="K9" s="11">
        <f>IF(J9="Služební",ROUNDUP(I9*$G$5 + (I9*($G$4/100)*$G$6),0),0)</f>
        <v/>
      </c>
    </row>
    <row r="10" ht="20" customHeight="1">
      <c r="A10" s="7" t="inlineStr">
        <is>
          <t>TRIP-002</t>
        </is>
      </c>
      <c r="B10" s="7" t="inlineStr">
        <is>
          <t>2026-01-12</t>
        </is>
      </c>
      <c r="C10" s="7" t="inlineStr">
        <is>
          <t>14:00 - 17:30</t>
        </is>
      </c>
      <c r="D10" s="8" t="inlineStr">
        <is>
          <t>Brno</t>
        </is>
      </c>
      <c r="E10" s="8" t="inlineStr">
        <is>
          <t>Praha</t>
        </is>
      </c>
      <c r="F10" s="8" t="inlineStr">
        <is>
          <t>Návrat do sídla společnosti</t>
        </is>
      </c>
      <c r="G10" s="9" t="n">
        <v>142505</v>
      </c>
      <c r="H10" s="9" t="n">
        <v>142710</v>
      </c>
      <c r="I10" s="10">
        <f>H10-G10</f>
        <v/>
      </c>
      <c r="J10" s="7" t="inlineStr">
        <is>
          <t>Služební</t>
        </is>
      </c>
      <c r="K10" s="11">
        <f>IF(J10="Služební",ROUNDUP(I10*$G$5 + (I10*($G$4/100)*$G$6),0),0)</f>
        <v/>
      </c>
    </row>
    <row r="11" ht="20" customHeight="1">
      <c r="A11" s="7" t="inlineStr">
        <is>
          <t>TRIP-003</t>
        </is>
      </c>
      <c r="B11" s="7" t="inlineStr">
        <is>
          <t>2026-01-16</t>
        </is>
      </c>
      <c r="C11" s="7" t="inlineStr">
        <is>
          <t>09:00 - 10:45</t>
        </is>
      </c>
      <c r="D11" s="8" t="inlineStr">
        <is>
          <t>Praha</t>
        </is>
      </c>
      <c r="E11" s="8" t="inlineStr">
        <is>
          <t>Plzeň</t>
        </is>
      </c>
      <c r="F11" s="8" t="inlineStr">
        <is>
          <t>Dodání zboží a podpis smlouvy</t>
        </is>
      </c>
      <c r="G11" s="9" t="n">
        <v>142710</v>
      </c>
      <c r="H11" s="9" t="n">
        <v>142802</v>
      </c>
      <c r="I11" s="10">
        <f>H11-G11</f>
        <v/>
      </c>
      <c r="J11" s="7" t="inlineStr">
        <is>
          <t>Služební</t>
        </is>
      </c>
      <c r="K11" s="11">
        <f>IF(J11="Služební",ROUNDUP(I11*$G$5 + (I11*($G$4/100)*$G$6),0),0)</f>
        <v/>
      </c>
    </row>
    <row r="12" ht="20" customHeight="1">
      <c r="A12" s="7" t="inlineStr">
        <is>
          <t>TRIP-004</t>
        </is>
      </c>
      <c r="B12" s="7" t="inlineStr">
        <is>
          <t>2026-01-16</t>
        </is>
      </c>
      <c r="C12" s="7" t="inlineStr">
        <is>
          <t>13:00 - 14:30</t>
        </is>
      </c>
      <c r="D12" s="8" t="inlineStr">
        <is>
          <t>Plzeň</t>
        </is>
      </c>
      <c r="E12" s="8" t="inlineStr">
        <is>
          <t>Praha</t>
        </is>
      </c>
      <c r="F12" s="8" t="inlineStr">
        <is>
          <t>Návrat do kanceláře</t>
        </is>
      </c>
      <c r="G12" s="9" t="n">
        <v>142802</v>
      </c>
      <c r="H12" s="9" t="n">
        <v>142894</v>
      </c>
      <c r="I12" s="10">
        <f>H12-G12</f>
        <v/>
      </c>
      <c r="J12" s="7" t="inlineStr">
        <is>
          <t>Služební</t>
        </is>
      </c>
      <c r="K12" s="11">
        <f>IF(J12="Služební",ROUNDUP(I12*$G$5 + (I12*($G$4/100)*$G$6),0),0)</f>
        <v/>
      </c>
    </row>
    <row r="13" ht="20" customHeight="1">
      <c r="A13" s="7" t="inlineStr">
        <is>
          <t>TRIP-005</t>
        </is>
      </c>
      <c r="B13" s="7" t="inlineStr">
        <is>
          <t>2026-01-20</t>
        </is>
      </c>
      <c r="C13" s="7" t="inlineStr">
        <is>
          <t>08:30 - 10:30</t>
        </is>
      </c>
      <c r="D13" s="8" t="inlineStr">
        <is>
          <t>Praha</t>
        </is>
      </c>
      <c r="E13" s="8" t="inlineStr">
        <is>
          <t>Hradec Králové</t>
        </is>
      </c>
      <c r="F13" s="8" t="inlineStr">
        <is>
          <t>Nákup materiálu a jednání</t>
        </is>
      </c>
      <c r="G13" s="9" t="n">
        <v>142894</v>
      </c>
      <c r="H13" s="9" t="n">
        <v>143006</v>
      </c>
      <c r="I13" s="10">
        <f>H13-G13</f>
        <v/>
      </c>
      <c r="J13" s="7" t="inlineStr">
        <is>
          <t>Služební</t>
        </is>
      </c>
      <c r="K13" s="11">
        <f>IF(J13="Služební",ROUNDUP(I13*$G$5 + (I13*($G$4/100)*$G$6),0),0)</f>
        <v/>
      </c>
    </row>
    <row r="14" ht="20" customHeight="1">
      <c r="A14" s="7" t="inlineStr">
        <is>
          <t>TRIP-006</t>
        </is>
      </c>
      <c r="B14" s="7" t="inlineStr">
        <is>
          <t>2026-01-20</t>
        </is>
      </c>
      <c r="C14" s="7" t="inlineStr">
        <is>
          <t>14:00 - 16:00</t>
        </is>
      </c>
      <c r="D14" s="8" t="inlineStr">
        <is>
          <t>Hradec Králové</t>
        </is>
      </c>
      <c r="E14" s="8" t="inlineStr">
        <is>
          <t>Praha</t>
        </is>
      </c>
      <c r="F14" s="8" t="inlineStr">
        <is>
          <t>Návrat ze servisu</t>
        </is>
      </c>
      <c r="G14" s="9" t="n">
        <v>143006</v>
      </c>
      <c r="H14" s="9" t="n">
        <v>143118</v>
      </c>
      <c r="I14" s="10">
        <f>H14-G14</f>
        <v/>
      </c>
      <c r="J14" s="7" t="inlineStr">
        <is>
          <t>Služební</t>
        </is>
      </c>
      <c r="K14" s="11">
        <f>IF(J14="Služební",ROUNDUP(I14*$G$5 + (I14*($G$4/100)*$G$6),0),0)</f>
        <v/>
      </c>
    </row>
    <row r="15" ht="20" customHeight="1">
      <c r="A15" s="7" t="inlineStr">
        <is>
          <t>TRIP-007</t>
        </is>
      </c>
      <c r="B15" s="7" t="inlineStr">
        <is>
          <t>2026-01-24</t>
        </is>
      </c>
      <c r="C15" s="7" t="inlineStr">
        <is>
          <t>10:00 - 11:00</t>
        </is>
      </c>
      <c r="D15" s="8" t="inlineStr">
        <is>
          <t>Praha</t>
        </is>
      </c>
      <c r="E15" s="8" t="inlineStr">
        <is>
          <t>Praha</t>
        </is>
      </c>
      <c r="F15" s="8" t="inlineStr">
        <is>
          <t>Soukromý nákup / víkend</t>
        </is>
      </c>
      <c r="G15" s="9" t="n">
        <v>143118</v>
      </c>
      <c r="H15" s="9" t="n">
        <v>143148</v>
      </c>
      <c r="I15" s="10">
        <f>H15-G15</f>
        <v/>
      </c>
      <c r="J15" s="7" t="inlineStr">
        <is>
          <t>Soukromá</t>
        </is>
      </c>
      <c r="K15" s="11">
        <f>IF(J15="Služební",ROUNDUP(I15*$G$5 + (I15*($G$4/100)*$G$6),0),0)</f>
        <v/>
      </c>
    </row>
    <row r="16" ht="20" customHeight="1">
      <c r="A16" s="7" t="inlineStr">
        <is>
          <t>TRIP-008</t>
        </is>
      </c>
      <c r="B16" s="7" t="inlineStr">
        <is>
          <t>2026-01-27</t>
        </is>
      </c>
      <c r="C16" s="7" t="inlineStr">
        <is>
          <t>08:00 - 10:30</t>
        </is>
      </c>
      <c r="D16" s="8" t="inlineStr">
        <is>
          <t>Praha</t>
        </is>
      </c>
      <c r="E16" s="8" t="inlineStr">
        <is>
          <t>České Budějovice</t>
        </is>
      </c>
      <c r="F16" s="8" t="inlineStr">
        <is>
          <t>Akvizice a obchodní schůzka</t>
        </is>
      </c>
      <c r="G16" s="9" t="n">
        <v>143148</v>
      </c>
      <c r="H16" s="9" t="n">
        <v>143298</v>
      </c>
      <c r="I16" s="10">
        <f>H16-G16</f>
        <v/>
      </c>
      <c r="J16" s="7" t="inlineStr">
        <is>
          <t>Služební</t>
        </is>
      </c>
      <c r="K16" s="11">
        <f>IF(J16="Služební",ROUNDUP(I16*$G$5 + (I16*($G$4/100)*$G$6),0),0)</f>
        <v/>
      </c>
    </row>
    <row r="17" ht="20" customHeight="1">
      <c r="A17" s="7" t="inlineStr">
        <is>
          <t>TRIP-009</t>
        </is>
      </c>
      <c r="B17" s="7" t="inlineStr">
        <is>
          <t>2026-01-27</t>
        </is>
      </c>
      <c r="C17" s="7" t="inlineStr">
        <is>
          <t>15:00 - 17:30</t>
        </is>
      </c>
      <c r="D17" s="8" t="inlineStr">
        <is>
          <t>České Budějovice</t>
        </is>
      </c>
      <c r="E17" s="8" t="inlineStr">
        <is>
          <t>Praha</t>
        </is>
      </c>
      <c r="F17" s="8" t="inlineStr">
        <is>
          <t>Návrat do sídla</t>
        </is>
      </c>
      <c r="G17" s="9" t="n">
        <v>143298</v>
      </c>
      <c r="H17" s="9" t="n">
        <v>143448</v>
      </c>
      <c r="I17" s="10">
        <f>H17-G17</f>
        <v/>
      </c>
      <c r="J17" s="7" t="inlineStr">
        <is>
          <t>Služební</t>
        </is>
      </c>
      <c r="K17" s="11">
        <f>IF(J17="Služební",ROUNDUP(I17*$G$5 + (I17*($G$4/100)*$G$6),0),0)</f>
        <v/>
      </c>
    </row>
    <row r="18" ht="20" customHeight="1">
      <c r="A18" s="7" t="inlineStr">
        <is>
          <t>TRIP-010</t>
        </is>
      </c>
      <c r="B18" s="7" t="inlineStr">
        <is>
          <t>2026-01-30</t>
        </is>
      </c>
      <c r="C18" s="7" t="inlineStr">
        <is>
          <t>07:30 - 12:30</t>
        </is>
      </c>
      <c r="D18" s="8" t="inlineStr">
        <is>
          <t>Praha</t>
        </is>
      </c>
      <c r="E18" s="8" t="inlineStr">
        <is>
          <t>Ostrava</t>
        </is>
      </c>
      <c r="F18" s="8" t="inlineStr">
        <is>
          <t>Servisní výjezd u zákazníka</t>
        </is>
      </c>
      <c r="G18" s="9" t="n">
        <v>143448</v>
      </c>
      <c r="H18" s="9" t="n">
        <v>143820</v>
      </c>
      <c r="I18" s="10">
        <f>H18-G18</f>
        <v/>
      </c>
      <c r="J18" s="7" t="inlineStr">
        <is>
          <t>Služební</t>
        </is>
      </c>
      <c r="K18" s="11">
        <f>IF(J18="Služební",ROUNDUP(I18*$G$5 + (I18*($G$4/100)*$G$6),0),0)</f>
        <v/>
      </c>
    </row>
    <row r="19" ht="19" customHeight="1">
      <c r="A19" s="12" t="inlineStr">
        <is>
          <t>TRIP-011</t>
        </is>
      </c>
      <c r="B19" s="12" t="n"/>
      <c r="C19" s="12" t="n"/>
      <c r="D19" s="13" t="n"/>
      <c r="E19" s="13" t="n"/>
      <c r="F19" s="13" t="n"/>
      <c r="G19" s="14" t="n"/>
      <c r="H19" s="14" t="n"/>
      <c r="I19" s="15">
        <f>IF(AND(ISNUMBER(G19),ISNUMBER(H19)),H19-G19,0)</f>
        <v/>
      </c>
      <c r="J19" s="12" t="inlineStr">
        <is>
          <t>Služební</t>
        </is>
      </c>
      <c r="K19" s="16">
        <f>IF(AND(ISNUMBER(I19),I19&gt;0,J19="Služební"),ROUNDUP(I19*$G$5 + (I19*($G$4/100)*$G$6),0),0)</f>
        <v/>
      </c>
    </row>
    <row r="20" ht="19" customHeight="1">
      <c r="A20" s="12" t="inlineStr">
        <is>
          <t>TRIP-012</t>
        </is>
      </c>
      <c r="B20" s="12" t="n"/>
      <c r="C20" s="12" t="n"/>
      <c r="D20" s="13" t="n"/>
      <c r="E20" s="13" t="n"/>
      <c r="F20" s="13" t="n"/>
      <c r="G20" s="14" t="n"/>
      <c r="H20" s="14" t="n"/>
      <c r="I20" s="15">
        <f>IF(AND(ISNUMBER(G20),ISNUMBER(H20)),H20-G20,0)</f>
        <v/>
      </c>
      <c r="J20" s="12" t="inlineStr">
        <is>
          <t>Služební</t>
        </is>
      </c>
      <c r="K20" s="16">
        <f>IF(AND(ISNUMBER(I20),I20&gt;0,J20="Služební"),ROUNDUP(I20*$G$5 + (I20*($G$4/100)*$G$6),0),0)</f>
        <v/>
      </c>
    </row>
    <row r="21" ht="19" customHeight="1">
      <c r="A21" s="12" t="inlineStr">
        <is>
          <t>TRIP-013</t>
        </is>
      </c>
      <c r="B21" s="12" t="n"/>
      <c r="C21" s="12" t="n"/>
      <c r="D21" s="13" t="n"/>
      <c r="E21" s="13" t="n"/>
      <c r="F21" s="13" t="n"/>
      <c r="G21" s="14" t="n"/>
      <c r="H21" s="14" t="n"/>
      <c r="I21" s="15">
        <f>IF(AND(ISNUMBER(G21),ISNUMBER(H21)),H21-G21,0)</f>
        <v/>
      </c>
      <c r="J21" s="12" t="inlineStr">
        <is>
          <t>Služební</t>
        </is>
      </c>
      <c r="K21" s="16">
        <f>IF(AND(ISNUMBER(I21),I21&gt;0,J21="Služební"),ROUNDUP(I21*$G$5 + (I21*($G$4/100)*$G$6),0),0)</f>
        <v/>
      </c>
    </row>
    <row r="22" ht="19" customHeight="1">
      <c r="A22" s="12" t="inlineStr">
        <is>
          <t>TRIP-014</t>
        </is>
      </c>
      <c r="B22" s="12" t="n"/>
      <c r="C22" s="12" t="n"/>
      <c r="D22" s="13" t="n"/>
      <c r="E22" s="13" t="n"/>
      <c r="F22" s="13" t="n"/>
      <c r="G22" s="14" t="n"/>
      <c r="H22" s="14" t="n"/>
      <c r="I22" s="15">
        <f>IF(AND(ISNUMBER(G22),ISNUMBER(H22)),H22-G22,0)</f>
        <v/>
      </c>
      <c r="J22" s="12" t="inlineStr">
        <is>
          <t>Služební</t>
        </is>
      </c>
      <c r="K22" s="16">
        <f>IF(AND(ISNUMBER(I22),I22&gt;0,J22="Služební"),ROUNDUP(I22*$G$5 + (I22*($G$4/100)*$G$6),0),0)</f>
        <v/>
      </c>
    </row>
    <row r="23" ht="19" customHeight="1">
      <c r="A23" s="12" t="inlineStr">
        <is>
          <t>TRIP-015</t>
        </is>
      </c>
      <c r="B23" s="12" t="n"/>
      <c r="C23" s="12" t="n"/>
      <c r="D23" s="13" t="n"/>
      <c r="E23" s="13" t="n"/>
      <c r="F23" s="13" t="n"/>
      <c r="G23" s="14" t="n"/>
      <c r="H23" s="14" t="n"/>
      <c r="I23" s="15">
        <f>IF(AND(ISNUMBER(G23),ISNUMBER(H23)),H23-G23,0)</f>
        <v/>
      </c>
      <c r="J23" s="12" t="inlineStr">
        <is>
          <t>Služební</t>
        </is>
      </c>
      <c r="K23" s="16">
        <f>IF(AND(ISNUMBER(I23),I23&gt;0,J23="Služební"),ROUNDUP(I23*$G$5 + (I23*($G$4/100)*$G$6),0),0)</f>
        <v/>
      </c>
    </row>
    <row r="24" ht="19" customHeight="1">
      <c r="A24" s="12" t="inlineStr">
        <is>
          <t>TRIP-016</t>
        </is>
      </c>
      <c r="B24" s="12" t="n"/>
      <c r="C24" s="12" t="n"/>
      <c r="D24" s="13" t="n"/>
      <c r="E24" s="13" t="n"/>
      <c r="F24" s="13" t="n"/>
      <c r="G24" s="14" t="n"/>
      <c r="H24" s="14" t="n"/>
      <c r="I24" s="15">
        <f>IF(AND(ISNUMBER(G24),ISNUMBER(H24)),H24-G24,0)</f>
        <v/>
      </c>
      <c r="J24" s="12" t="inlineStr">
        <is>
          <t>Služební</t>
        </is>
      </c>
      <c r="K24" s="16">
        <f>IF(AND(ISNUMBER(I24),I24&gt;0,J24="Služební"),ROUNDUP(I24*$G$5 + (I24*($G$4/100)*$G$6),0),0)</f>
        <v/>
      </c>
    </row>
    <row r="25" ht="19" customHeight="1">
      <c r="A25" s="12" t="inlineStr">
        <is>
          <t>TRIP-017</t>
        </is>
      </c>
      <c r="B25" s="12" t="n"/>
      <c r="C25" s="12" t="n"/>
      <c r="D25" s="13" t="n"/>
      <c r="E25" s="13" t="n"/>
      <c r="F25" s="13" t="n"/>
      <c r="G25" s="14" t="n"/>
      <c r="H25" s="14" t="n"/>
      <c r="I25" s="15">
        <f>IF(AND(ISNUMBER(G25),ISNUMBER(H25)),H25-G25,0)</f>
        <v/>
      </c>
      <c r="J25" s="12" t="inlineStr">
        <is>
          <t>Služební</t>
        </is>
      </c>
      <c r="K25" s="16">
        <f>IF(AND(ISNUMBER(I25),I25&gt;0,J25="Služební"),ROUNDUP(I25*$G$5 + (I25*($G$4/100)*$G$6),0),0)</f>
        <v/>
      </c>
    </row>
    <row r="26" ht="19" customHeight="1">
      <c r="A26" s="12" t="inlineStr">
        <is>
          <t>TRIP-018</t>
        </is>
      </c>
      <c r="B26" s="12" t="n"/>
      <c r="C26" s="12" t="n"/>
      <c r="D26" s="13" t="n"/>
      <c r="E26" s="13" t="n"/>
      <c r="F26" s="13" t="n"/>
      <c r="G26" s="14" t="n"/>
      <c r="H26" s="14" t="n"/>
      <c r="I26" s="15">
        <f>IF(AND(ISNUMBER(G26),ISNUMBER(H26)),H26-G26,0)</f>
        <v/>
      </c>
      <c r="J26" s="12" t="inlineStr">
        <is>
          <t>Služební</t>
        </is>
      </c>
      <c r="K26" s="16">
        <f>IF(AND(ISNUMBER(I26),I26&gt;0,J26="Služební"),ROUNDUP(I26*$G$5 + (I26*($G$4/100)*$G$6),0),0)</f>
        <v/>
      </c>
    </row>
    <row r="27" ht="19" customHeight="1">
      <c r="A27" s="12" t="inlineStr">
        <is>
          <t>TRIP-019</t>
        </is>
      </c>
      <c r="B27" s="12" t="n"/>
      <c r="C27" s="12" t="n"/>
      <c r="D27" s="13" t="n"/>
      <c r="E27" s="13" t="n"/>
      <c r="F27" s="13" t="n"/>
      <c r="G27" s="14" t="n"/>
      <c r="H27" s="14" t="n"/>
      <c r="I27" s="15">
        <f>IF(AND(ISNUMBER(G27),ISNUMBER(H27)),H27-G27,0)</f>
        <v/>
      </c>
      <c r="J27" s="12" t="inlineStr">
        <is>
          <t>Služební</t>
        </is>
      </c>
      <c r="K27" s="16">
        <f>IF(AND(ISNUMBER(I27),I27&gt;0,J27="Služební"),ROUNDUP(I27*$G$5 + (I27*($G$4/100)*$G$6),0),0)</f>
        <v/>
      </c>
    </row>
    <row r="28" ht="19" customHeight="1">
      <c r="A28" s="12" t="inlineStr">
        <is>
          <t>TRIP-020</t>
        </is>
      </c>
      <c r="B28" s="12" t="n"/>
      <c r="C28" s="12" t="n"/>
      <c r="D28" s="13" t="n"/>
      <c r="E28" s="13" t="n"/>
      <c r="F28" s="13" t="n"/>
      <c r="G28" s="14" t="n"/>
      <c r="H28" s="14" t="n"/>
      <c r="I28" s="15">
        <f>IF(AND(ISNUMBER(G28),ISNUMBER(H28)),H28-G28,0)</f>
        <v/>
      </c>
      <c r="J28" s="12" t="inlineStr">
        <is>
          <t>Služební</t>
        </is>
      </c>
      <c r="K28" s="16">
        <f>IF(AND(ISNUMBER(I28),I28&gt;0,J28="Služební"),ROUNDUP(I28*$G$5 + (I28*($G$4/100)*$G$6),0),0)</f>
        <v/>
      </c>
    </row>
    <row r="29" ht="19" customHeight="1">
      <c r="A29" s="12" t="inlineStr">
        <is>
          <t>TRIP-021</t>
        </is>
      </c>
      <c r="B29" s="12" t="n"/>
      <c r="C29" s="12" t="n"/>
      <c r="D29" s="13" t="n"/>
      <c r="E29" s="13" t="n"/>
      <c r="F29" s="13" t="n"/>
      <c r="G29" s="14" t="n"/>
      <c r="H29" s="14" t="n"/>
      <c r="I29" s="15">
        <f>IF(AND(ISNUMBER(G29),ISNUMBER(H29)),H29-G29,0)</f>
        <v/>
      </c>
      <c r="J29" s="12" t="inlineStr">
        <is>
          <t>Služební</t>
        </is>
      </c>
      <c r="K29" s="16">
        <f>IF(AND(ISNUMBER(I29),I29&gt;0,J29="Služební"),ROUNDUP(I29*$G$5 + (I29*($G$4/100)*$G$6),0),0)</f>
        <v/>
      </c>
    </row>
    <row r="30" ht="19" customHeight="1">
      <c r="A30" s="12" t="inlineStr">
        <is>
          <t>TRIP-022</t>
        </is>
      </c>
      <c r="B30" s="12" t="n"/>
      <c r="C30" s="12" t="n"/>
      <c r="D30" s="13" t="n"/>
      <c r="E30" s="13" t="n"/>
      <c r="F30" s="13" t="n"/>
      <c r="G30" s="14" t="n"/>
      <c r="H30" s="14" t="n"/>
      <c r="I30" s="15">
        <f>IF(AND(ISNUMBER(G30),ISNUMBER(H30)),H30-G30,0)</f>
        <v/>
      </c>
      <c r="J30" s="12" t="inlineStr">
        <is>
          <t>Služební</t>
        </is>
      </c>
      <c r="K30" s="16">
        <f>IF(AND(ISNUMBER(I30),I30&gt;0,J30="Služební"),ROUNDUP(I30*$G$5 + (I30*($G$4/100)*$G$6),0),0)</f>
        <v/>
      </c>
    </row>
    <row r="31" ht="19" customHeight="1">
      <c r="A31" s="12" t="inlineStr">
        <is>
          <t>TRIP-023</t>
        </is>
      </c>
      <c r="B31" s="12" t="n"/>
      <c r="C31" s="12" t="n"/>
      <c r="D31" s="13" t="n"/>
      <c r="E31" s="13" t="n"/>
      <c r="F31" s="13" t="n"/>
      <c r="G31" s="14" t="n"/>
      <c r="H31" s="14" t="n"/>
      <c r="I31" s="15">
        <f>IF(AND(ISNUMBER(G31),ISNUMBER(H31)),H31-G31,0)</f>
        <v/>
      </c>
      <c r="J31" s="12" t="inlineStr">
        <is>
          <t>Služební</t>
        </is>
      </c>
      <c r="K31" s="16">
        <f>IF(AND(ISNUMBER(I31),I31&gt;0,J31="Služební"),ROUNDUP(I31*$G$5 + (I31*($G$4/100)*$G$6),0),0)</f>
        <v/>
      </c>
    </row>
    <row r="32" ht="19" customHeight="1">
      <c r="A32" s="12" t="inlineStr">
        <is>
          <t>TRIP-024</t>
        </is>
      </c>
      <c r="B32" s="12" t="n"/>
      <c r="C32" s="12" t="n"/>
      <c r="D32" s="13" t="n"/>
      <c r="E32" s="13" t="n"/>
      <c r="F32" s="13" t="n"/>
      <c r="G32" s="14" t="n"/>
      <c r="H32" s="14" t="n"/>
      <c r="I32" s="15">
        <f>IF(AND(ISNUMBER(G32),ISNUMBER(H32)),H32-G32,0)</f>
        <v/>
      </c>
      <c r="J32" s="12" t="inlineStr">
        <is>
          <t>Služební</t>
        </is>
      </c>
      <c r="K32" s="16">
        <f>IF(AND(ISNUMBER(I32),I32&gt;0,J32="Služební"),ROUNDUP(I32*$G$5 + (I32*($G$4/100)*$G$6),0),0)</f>
        <v/>
      </c>
    </row>
    <row r="33" ht="19" customHeight="1">
      <c r="A33" s="12" t="inlineStr">
        <is>
          <t>TRIP-025</t>
        </is>
      </c>
      <c r="B33" s="12" t="n"/>
      <c r="C33" s="12" t="n"/>
      <c r="D33" s="13" t="n"/>
      <c r="E33" s="13" t="n"/>
      <c r="F33" s="13" t="n"/>
      <c r="G33" s="14" t="n"/>
      <c r="H33" s="14" t="n"/>
      <c r="I33" s="15">
        <f>IF(AND(ISNUMBER(G33),ISNUMBER(H33)),H33-G33,0)</f>
        <v/>
      </c>
      <c r="J33" s="12" t="inlineStr">
        <is>
          <t>Služební</t>
        </is>
      </c>
      <c r="K33" s="16">
        <f>IF(AND(ISNUMBER(I33),I33&gt;0,J33="Služební"),ROUNDUP(I33*$G$5 + (I33*($G$4/100)*$G$6),0),0)</f>
        <v/>
      </c>
    </row>
    <row r="34" ht="19" customHeight="1">
      <c r="A34" s="12" t="inlineStr">
        <is>
          <t>TRIP-026</t>
        </is>
      </c>
      <c r="B34" s="12" t="n"/>
      <c r="C34" s="12" t="n"/>
      <c r="D34" s="13" t="n"/>
      <c r="E34" s="13" t="n"/>
      <c r="F34" s="13" t="n"/>
      <c r="G34" s="14" t="n"/>
      <c r="H34" s="14" t="n"/>
      <c r="I34" s="15">
        <f>IF(AND(ISNUMBER(G34),ISNUMBER(H34)),H34-G34,0)</f>
        <v/>
      </c>
      <c r="J34" s="12" t="inlineStr">
        <is>
          <t>Služební</t>
        </is>
      </c>
      <c r="K34" s="16">
        <f>IF(AND(ISNUMBER(I34),I34&gt;0,J34="Služební"),ROUNDUP(I34*$G$5 + (I34*($G$4/100)*$G$6),0),0)</f>
        <v/>
      </c>
    </row>
    <row r="35" ht="19" customHeight="1">
      <c r="A35" s="12" t="inlineStr">
        <is>
          <t>TRIP-027</t>
        </is>
      </c>
      <c r="B35" s="12" t="n"/>
      <c r="C35" s="12" t="n"/>
      <c r="D35" s="13" t="n"/>
      <c r="E35" s="13" t="n"/>
      <c r="F35" s="13" t="n"/>
      <c r="G35" s="14" t="n"/>
      <c r="H35" s="14" t="n"/>
      <c r="I35" s="15">
        <f>IF(AND(ISNUMBER(G35),ISNUMBER(H35)),H35-G35,0)</f>
        <v/>
      </c>
      <c r="J35" s="12" t="inlineStr">
        <is>
          <t>Služební</t>
        </is>
      </c>
      <c r="K35" s="16">
        <f>IF(AND(ISNUMBER(I35),I35&gt;0,J35="Služební"),ROUNDUP(I35*$G$5 + (I35*($G$4/100)*$G$6),0),0)</f>
        <v/>
      </c>
    </row>
    <row r="36" ht="19" customHeight="1">
      <c r="A36" s="12" t="inlineStr">
        <is>
          <t>TRIP-028</t>
        </is>
      </c>
      <c r="B36" s="12" t="n"/>
      <c r="C36" s="12" t="n"/>
      <c r="D36" s="13" t="n"/>
      <c r="E36" s="13" t="n"/>
      <c r="F36" s="13" t="n"/>
      <c r="G36" s="14" t="n"/>
      <c r="H36" s="14" t="n"/>
      <c r="I36" s="15">
        <f>IF(AND(ISNUMBER(G36),ISNUMBER(H36)),H36-G36,0)</f>
        <v/>
      </c>
      <c r="J36" s="12" t="inlineStr">
        <is>
          <t>Služební</t>
        </is>
      </c>
      <c r="K36" s="16">
        <f>IF(AND(ISNUMBER(I36),I36&gt;0,J36="Služební"),ROUNDUP(I36*$G$5 + (I36*($G$4/100)*$G$6),0),0)</f>
        <v/>
      </c>
    </row>
    <row r="37" ht="19" customHeight="1">
      <c r="A37" s="12" t="inlineStr">
        <is>
          <t>TRIP-029</t>
        </is>
      </c>
      <c r="B37" s="12" t="n"/>
      <c r="C37" s="12" t="n"/>
      <c r="D37" s="13" t="n"/>
      <c r="E37" s="13" t="n"/>
      <c r="F37" s="13" t="n"/>
      <c r="G37" s="14" t="n"/>
      <c r="H37" s="14" t="n"/>
      <c r="I37" s="15">
        <f>IF(AND(ISNUMBER(G37),ISNUMBER(H37)),H37-G37,0)</f>
        <v/>
      </c>
      <c r="J37" s="12" t="inlineStr">
        <is>
          <t>Služební</t>
        </is>
      </c>
      <c r="K37" s="16">
        <f>IF(AND(ISNUMBER(I37),I37&gt;0,J37="Služební"),ROUNDUP(I37*$G$5 + (I37*($G$4/100)*$G$6),0),0)</f>
        <v/>
      </c>
    </row>
    <row r="38" ht="19" customHeight="1">
      <c r="A38" s="12" t="inlineStr">
        <is>
          <t>TRIP-030</t>
        </is>
      </c>
      <c r="B38" s="12" t="n"/>
      <c r="C38" s="12" t="n"/>
      <c r="D38" s="13" t="n"/>
      <c r="E38" s="13" t="n"/>
      <c r="F38" s="13" t="n"/>
      <c r="G38" s="14" t="n"/>
      <c r="H38" s="14" t="n"/>
      <c r="I38" s="15">
        <f>IF(AND(ISNUMBER(G38),ISNUMBER(H38)),H38-G38,0)</f>
        <v/>
      </c>
      <c r="J38" s="12" t="inlineStr">
        <is>
          <t>Služební</t>
        </is>
      </c>
      <c r="K38" s="16">
        <f>IF(AND(ISNUMBER(I38),I38&gt;0,J38="Služební"),ROUNDUP(I38*$G$5 + (I38*($G$4/100)*$G$6),0),0)</f>
        <v/>
      </c>
    </row>
    <row r="39" ht="19" customHeight="1">
      <c r="A39" s="12" t="inlineStr">
        <is>
          <t>TRIP-031</t>
        </is>
      </c>
      <c r="B39" s="12" t="n"/>
      <c r="C39" s="12" t="n"/>
      <c r="D39" s="13" t="n"/>
      <c r="E39" s="13" t="n"/>
      <c r="F39" s="13" t="n"/>
      <c r="G39" s="14" t="n"/>
      <c r="H39" s="14" t="n"/>
      <c r="I39" s="15">
        <f>IF(AND(ISNUMBER(G39),ISNUMBER(H39)),H39-G39,0)</f>
        <v/>
      </c>
      <c r="J39" s="12" t="inlineStr">
        <is>
          <t>Služební</t>
        </is>
      </c>
      <c r="K39" s="16">
        <f>IF(AND(ISNUMBER(I39),I39&gt;0,J39="Služební"),ROUNDUP(I39*$G$5 + (I39*($G$4/100)*$G$6),0),0)</f>
        <v/>
      </c>
    </row>
    <row r="40" ht="19" customHeight="1">
      <c r="A40" s="12" t="inlineStr">
        <is>
          <t>TRIP-032</t>
        </is>
      </c>
      <c r="B40" s="12" t="n"/>
      <c r="C40" s="12" t="n"/>
      <c r="D40" s="13" t="n"/>
      <c r="E40" s="13" t="n"/>
      <c r="F40" s="13" t="n"/>
      <c r="G40" s="14" t="n"/>
      <c r="H40" s="14" t="n"/>
      <c r="I40" s="15">
        <f>IF(AND(ISNUMBER(G40),ISNUMBER(H40)),H40-G40,0)</f>
        <v/>
      </c>
      <c r="J40" s="12" t="inlineStr">
        <is>
          <t>Služební</t>
        </is>
      </c>
      <c r="K40" s="16">
        <f>IF(AND(ISNUMBER(I40),I40&gt;0,J40="Služební"),ROUNDUP(I40*$G$5 + (I40*($G$4/100)*$G$6),0),0)</f>
        <v/>
      </c>
    </row>
    <row r="41" ht="19" customHeight="1">
      <c r="A41" s="12" t="inlineStr">
        <is>
          <t>TRIP-033</t>
        </is>
      </c>
      <c r="B41" s="12" t="n"/>
      <c r="C41" s="12" t="n"/>
      <c r="D41" s="13" t="n"/>
      <c r="E41" s="13" t="n"/>
      <c r="F41" s="13" t="n"/>
      <c r="G41" s="14" t="n"/>
      <c r="H41" s="14" t="n"/>
      <c r="I41" s="15">
        <f>IF(AND(ISNUMBER(G41),ISNUMBER(H41)),H41-G41,0)</f>
        <v/>
      </c>
      <c r="J41" s="12" t="inlineStr">
        <is>
          <t>Služební</t>
        </is>
      </c>
      <c r="K41" s="16">
        <f>IF(AND(ISNUMBER(I41),I41&gt;0,J41="Služební"),ROUNDUP(I41*$G$5 + (I41*($G$4/100)*$G$6),0),0)</f>
        <v/>
      </c>
    </row>
    <row r="42" ht="19" customHeight="1">
      <c r="A42" s="12" t="inlineStr">
        <is>
          <t>TRIP-034</t>
        </is>
      </c>
      <c r="B42" s="12" t="n"/>
      <c r="C42" s="12" t="n"/>
      <c r="D42" s="13" t="n"/>
      <c r="E42" s="13" t="n"/>
      <c r="F42" s="13" t="n"/>
      <c r="G42" s="14" t="n"/>
      <c r="H42" s="14" t="n"/>
      <c r="I42" s="15">
        <f>IF(AND(ISNUMBER(G42),ISNUMBER(H42)),H42-G42,0)</f>
        <v/>
      </c>
      <c r="J42" s="12" t="inlineStr">
        <is>
          <t>Služební</t>
        </is>
      </c>
      <c r="K42" s="16">
        <f>IF(AND(ISNUMBER(I42),I42&gt;0,J42="Služební"),ROUNDUP(I42*$G$5 + (I42*($G$4/100)*$G$6),0),0)</f>
        <v/>
      </c>
    </row>
    <row r="43" ht="19" customHeight="1">
      <c r="A43" s="12" t="inlineStr">
        <is>
          <t>TRIP-035</t>
        </is>
      </c>
      <c r="B43" s="12" t="n"/>
      <c r="C43" s="12" t="n"/>
      <c r="D43" s="13" t="n"/>
      <c r="E43" s="13" t="n"/>
      <c r="F43" s="13" t="n"/>
      <c r="G43" s="14" t="n"/>
      <c r="H43" s="14" t="n"/>
      <c r="I43" s="15">
        <f>IF(AND(ISNUMBER(G43),ISNUMBER(H43)),H43-G43,0)</f>
        <v/>
      </c>
      <c r="J43" s="12" t="inlineStr">
        <is>
          <t>Služební</t>
        </is>
      </c>
      <c r="K43" s="16">
        <f>IF(AND(ISNUMBER(I43),I43&gt;0,J43="Služební"),ROUNDUP(I43*$G$5 + (I43*($G$4/100)*$G$6),0),0)</f>
        <v/>
      </c>
    </row>
    <row r="44" ht="19" customHeight="1">
      <c r="A44" s="12" t="inlineStr">
        <is>
          <t>TRIP-036</t>
        </is>
      </c>
      <c r="B44" s="12" t="n"/>
      <c r="C44" s="12" t="n"/>
      <c r="D44" s="13" t="n"/>
      <c r="E44" s="13" t="n"/>
      <c r="F44" s="13" t="n"/>
      <c r="G44" s="14" t="n"/>
      <c r="H44" s="14" t="n"/>
      <c r="I44" s="15">
        <f>IF(AND(ISNUMBER(G44),ISNUMBER(H44)),H44-G44,0)</f>
        <v/>
      </c>
      <c r="J44" s="12" t="inlineStr">
        <is>
          <t>Služební</t>
        </is>
      </c>
      <c r="K44" s="16">
        <f>IF(AND(ISNUMBER(I44),I44&gt;0,J44="Služební"),ROUNDUP(I44*$G$5 + (I44*($G$4/100)*$G$6),0),0)</f>
        <v/>
      </c>
    </row>
    <row r="45" ht="19" customHeight="1">
      <c r="A45" s="12" t="inlineStr">
        <is>
          <t>TRIP-037</t>
        </is>
      </c>
      <c r="B45" s="12" t="n"/>
      <c r="C45" s="12" t="n"/>
      <c r="D45" s="13" t="n"/>
      <c r="E45" s="13" t="n"/>
      <c r="F45" s="13" t="n"/>
      <c r="G45" s="14" t="n"/>
      <c r="H45" s="14" t="n"/>
      <c r="I45" s="15">
        <f>IF(AND(ISNUMBER(G45),ISNUMBER(H45)),H45-G45,0)</f>
        <v/>
      </c>
      <c r="J45" s="12" t="inlineStr">
        <is>
          <t>Služební</t>
        </is>
      </c>
      <c r="K45" s="16">
        <f>IF(AND(ISNUMBER(I45),I45&gt;0,J45="Služební"),ROUNDUP(I45*$G$5 + (I45*($G$4/100)*$G$6),0),0)</f>
        <v/>
      </c>
    </row>
    <row r="46" ht="19" customHeight="1">
      <c r="A46" s="12" t="inlineStr">
        <is>
          <t>TRIP-038</t>
        </is>
      </c>
      <c r="B46" s="12" t="n"/>
      <c r="C46" s="12" t="n"/>
      <c r="D46" s="13" t="n"/>
      <c r="E46" s="13" t="n"/>
      <c r="F46" s="13" t="n"/>
      <c r="G46" s="14" t="n"/>
      <c r="H46" s="14" t="n"/>
      <c r="I46" s="15">
        <f>IF(AND(ISNUMBER(G46),ISNUMBER(H46)),H46-G46,0)</f>
        <v/>
      </c>
      <c r="J46" s="12" t="inlineStr">
        <is>
          <t>Služební</t>
        </is>
      </c>
      <c r="K46" s="16">
        <f>IF(AND(ISNUMBER(I46),I46&gt;0,J46="Služební"),ROUNDUP(I46*$G$5 + (I46*($G$4/100)*$G$6),0),0)</f>
        <v/>
      </c>
    </row>
    <row r="47" ht="19" customHeight="1">
      <c r="A47" s="12" t="inlineStr">
        <is>
          <t>TRIP-039</t>
        </is>
      </c>
      <c r="B47" s="12" t="n"/>
      <c r="C47" s="12" t="n"/>
      <c r="D47" s="13" t="n"/>
      <c r="E47" s="13" t="n"/>
      <c r="F47" s="13" t="n"/>
      <c r="G47" s="14" t="n"/>
      <c r="H47" s="14" t="n"/>
      <c r="I47" s="15">
        <f>IF(AND(ISNUMBER(G47),ISNUMBER(H47)),H47-G47,0)</f>
        <v/>
      </c>
      <c r="J47" s="12" t="inlineStr">
        <is>
          <t>Služební</t>
        </is>
      </c>
      <c r="K47" s="16">
        <f>IF(AND(ISNUMBER(I47),I47&gt;0,J47="Služební"),ROUNDUP(I47*$G$5 + (I47*($G$4/100)*$G$6),0),0)</f>
        <v/>
      </c>
    </row>
    <row r="48" ht="19" customHeight="1">
      <c r="A48" s="12" t="inlineStr">
        <is>
          <t>TRIP-040</t>
        </is>
      </c>
      <c r="B48" s="12" t="n"/>
      <c r="C48" s="12" t="n"/>
      <c r="D48" s="13" t="n"/>
      <c r="E48" s="13" t="n"/>
      <c r="F48" s="13" t="n"/>
      <c r="G48" s="14" t="n"/>
      <c r="H48" s="14" t="n"/>
      <c r="I48" s="15">
        <f>IF(AND(ISNUMBER(G48),ISNUMBER(H48)),H48-G48,0)</f>
        <v/>
      </c>
      <c r="J48" s="12" t="inlineStr">
        <is>
          <t>Služební</t>
        </is>
      </c>
      <c r="K48" s="16">
        <f>IF(AND(ISNUMBER(I48),I48&gt;0,J48="Služební"),ROUNDUP(I48*$G$5 + (I48*($G$4/100)*$G$6),0),0)</f>
        <v/>
      </c>
    </row>
    <row r="49" ht="19" customHeight="1">
      <c r="A49" s="12" t="inlineStr">
        <is>
          <t>TRIP-041</t>
        </is>
      </c>
      <c r="B49" s="12" t="n"/>
      <c r="C49" s="12" t="n"/>
      <c r="D49" s="13" t="n"/>
      <c r="E49" s="13" t="n"/>
      <c r="F49" s="13" t="n"/>
      <c r="G49" s="14" t="n"/>
      <c r="H49" s="14" t="n"/>
      <c r="I49" s="15">
        <f>IF(AND(ISNUMBER(G49),ISNUMBER(H49)),H49-G49,0)</f>
        <v/>
      </c>
      <c r="J49" s="12" t="inlineStr">
        <is>
          <t>Služební</t>
        </is>
      </c>
      <c r="K49" s="16">
        <f>IF(AND(ISNUMBER(I49),I49&gt;0,J49="Služební"),ROUNDUP(I49*$G$5 + (I49*($G$4/100)*$G$6),0),0)</f>
        <v/>
      </c>
    </row>
    <row r="50" ht="19" customHeight="1">
      <c r="A50" s="12" t="inlineStr">
        <is>
          <t>TRIP-042</t>
        </is>
      </c>
      <c r="B50" s="12" t="n"/>
      <c r="C50" s="12" t="n"/>
      <c r="D50" s="13" t="n"/>
      <c r="E50" s="13" t="n"/>
      <c r="F50" s="13" t="n"/>
      <c r="G50" s="14" t="n"/>
      <c r="H50" s="14" t="n"/>
      <c r="I50" s="15">
        <f>IF(AND(ISNUMBER(G50),ISNUMBER(H50)),H50-G50,0)</f>
        <v/>
      </c>
      <c r="J50" s="12" t="inlineStr">
        <is>
          <t>Služební</t>
        </is>
      </c>
      <c r="K50" s="16">
        <f>IF(AND(ISNUMBER(I50),I50&gt;0,J50="Služební"),ROUNDUP(I50*$G$5 + (I50*($G$4/100)*$G$6),0),0)</f>
        <v/>
      </c>
    </row>
    <row r="52" ht="24" customHeight="1">
      <c r="A52" s="17" t="inlineStr">
        <is>
          <t>CELKOVÝ SOUHRN (SOUČET UJETÝCH KILOMETRŮ A ZÁKONNÝCH NÁHRAD 2026):</t>
        </is>
      </c>
      <c r="B52" s="18" t="n"/>
      <c r="C52" s="18" t="n"/>
      <c r="D52" s="18" t="n"/>
      <c r="E52" s="18" t="n"/>
      <c r="F52" s="18" t="n"/>
      <c r="G52" s="18" t="n"/>
      <c r="H52" s="18" t="n"/>
      <c r="I52" s="19">
        <f>SUM(I9:I50)</f>
        <v/>
      </c>
      <c r="J52" s="18" t="n"/>
      <c r="K52" s="20">
        <f>SUM(K9:K50)</f>
        <v/>
      </c>
    </row>
  </sheetData>
  <mergeCells count="12">
    <mergeCell ref="A4:B4"/>
    <mergeCell ref="E4:F4"/>
    <mergeCell ref="E6:F6"/>
    <mergeCell ref="I4:J4"/>
    <mergeCell ref="I6:J6"/>
    <mergeCell ref="A52:H52"/>
    <mergeCell ref="A5:B5"/>
    <mergeCell ref="A2:K2"/>
    <mergeCell ref="E5:F5"/>
    <mergeCell ref="I5:J5"/>
    <mergeCell ref="A1:K1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2026-10-28T10:17:14Z</dcterms:created>
  <dcterms:modified xmlns:dcterms="http://purl.org/dc/terms/" xmlns:xsi="http://www.w3.org/2001/XMLSchema-instance" xsi:type="dcterms:W3CDTF">2026-10-28T10:17:14Z</dcterms:modified>
</cp:coreProperties>
</file>